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135 Slot 1 Voltage Mod\"/>
    </mc:Choice>
  </mc:AlternateContent>
  <xr:revisionPtr revIDLastSave="0" documentId="13_ncr:1_{95E1CC5E-C162-4381-B0F6-6ED4317EEF88}" xr6:coauthVersionLast="47" xr6:coauthVersionMax="47" xr10:uidLastSave="{00000000-0000-0000-0000-000000000000}"/>
  <bookViews>
    <workbookView xWindow="10395" yWindow="1845" windowWidth="22770" windowHeight="17625" xr2:uid="{439C8D6C-0199-4BC7-A219-F53DE1FA7989}"/>
  </bookViews>
  <sheets>
    <sheet name="HIP6019BCB" sheetId="1" r:id="rId1"/>
    <sheet name="FPO Decoder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O3" i="1"/>
  <c r="F17" i="1" s="1"/>
  <c r="C7" i="2"/>
  <c r="C6" i="2"/>
  <c r="C5" i="2"/>
  <c r="C3" i="2"/>
  <c r="L3" i="1"/>
  <c r="C17" i="1" s="1"/>
  <c r="M3" i="1"/>
  <c r="D17" i="1" s="1"/>
  <c r="N3" i="1"/>
  <c r="E17" i="1" s="1"/>
  <c r="B17" i="1"/>
  <c r="F6" i="1"/>
  <c r="E6" i="1"/>
  <c r="D6" i="1"/>
  <c r="C6" i="1"/>
  <c r="B6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5" i="1"/>
  <c r="C5" i="1" l="1"/>
  <c r="E5" i="1"/>
  <c r="E10" i="1"/>
  <c r="C10" i="1"/>
  <c r="D10" i="1"/>
  <c r="D5" i="1"/>
  <c r="F5" i="1"/>
  <c r="B10" i="1"/>
  <c r="B5" i="1"/>
  <c r="F10" i="1"/>
  <c r="E12" i="1"/>
</calcChain>
</file>

<file path=xl/sharedStrings.xml><?xml version="1.0" encoding="utf-8"?>
<sst xmlns="http://schemas.openxmlformats.org/spreadsheetml/2006/main" count="83" uniqueCount="58">
  <si>
    <t>VOLTAGE</t>
  </si>
  <si>
    <t>VID4</t>
  </si>
  <si>
    <t>VID3</t>
  </si>
  <si>
    <t>VID2</t>
  </si>
  <si>
    <t>VID1</t>
  </si>
  <si>
    <t>VID0</t>
  </si>
  <si>
    <t>INHIBIT</t>
  </si>
  <si>
    <t>Select Voltage</t>
  </si>
  <si>
    <t>Select Resistor Configuration</t>
  </si>
  <si>
    <t>Configured Voltage</t>
  </si>
  <si>
    <t>Code</t>
  </si>
  <si>
    <t>A121</t>
  </si>
  <si>
    <t>B120</t>
  </si>
  <si>
    <t>A120</t>
  </si>
  <si>
    <t>A119</t>
  </si>
  <si>
    <t>B119</t>
  </si>
  <si>
    <t>CPU</t>
  </si>
  <si>
    <t>-</t>
  </si>
  <si>
    <t>OPEN</t>
  </si>
  <si>
    <t>Costa Rica</t>
  </si>
  <si>
    <t>Philippines</t>
  </si>
  <si>
    <t>USA</t>
  </si>
  <si>
    <t>China</t>
  </si>
  <si>
    <t>Ireland</t>
  </si>
  <si>
    <t>Malaysia</t>
  </si>
  <si>
    <t>A</t>
  </si>
  <si>
    <t>C</t>
  </si>
  <si>
    <t>E</t>
  </si>
  <si>
    <t>G</t>
  </si>
  <si>
    <t>Japan</t>
  </si>
  <si>
    <t>I</t>
  </si>
  <si>
    <t>K</t>
  </si>
  <si>
    <t>Korea</t>
  </si>
  <si>
    <t>L</t>
  </si>
  <si>
    <t>Q</t>
  </si>
  <si>
    <t>R</t>
  </si>
  <si>
    <t>Y</t>
  </si>
  <si>
    <t>U</t>
  </si>
  <si>
    <t>X</t>
  </si>
  <si>
    <t>CODE</t>
  </si>
  <si>
    <t>Country</t>
  </si>
  <si>
    <t>FPO#</t>
  </si>
  <si>
    <t>Year</t>
  </si>
  <si>
    <t>Week</t>
  </si>
  <si>
    <t>LOT#</t>
  </si>
  <si>
    <t>Serial Code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</si>
  <si>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</si>
  <si>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</si>
  <si>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</si>
  <si>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</si>
  <si>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</si>
  <si>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</si>
  <si>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</si>
  <si>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</si>
  <si>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</si>
  <si>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</si>
  <si>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Klamath</t>
  </si>
  <si>
    <t>08430616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</si>
</sst>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9" fontId="0" fillId="0" borderId="0" xfId="0" applyNumberFormat="1" applyAlignment="1">
      <alignment horizontal="center"/>
    </xf>
    <xf numFmtId="49" fontId="0" fillId="0" borderId="0" xfId="0" quotePrefix="1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88153-FC0C-4C43-8ED8-46DB6C737E6A}">
  <dimension ref="A1:R36"/>
  <sheetViews>
    <sheetView tabSelected="1" workbookViewId="0"/>
  </sheetViews>
  <sheetFormatPr defaultRowHeight="15" x14ac:dyDescent="0.25"/>
  <cols>
    <col min="2" max="7" width="12.85546875" customWidth="1"/>
    <col min="9" max="9" width="11.28515625" customWidth="1"/>
    <col min="10" max="10" width="15.85546875" customWidth="1"/>
    <col min="11" max="15" width="10.28515625" customWidth="1"/>
  </cols>
  <sheetData>
    <row r="1" spans="1:18" ht="18" x14ac:dyDescent="0.25">
      <c r="A1" s="1" t="s">
        <v>16</v>
      </c>
      <c r="B1" s="19" t="s">
        <v>56</v>
      </c>
      <c r="C1" s="19"/>
      <c r="D1" s="19"/>
      <c r="E1" s="19"/>
      <c r="F1" s="19"/>
    </row>
    <row r="3" spans="1:18" ht="18" x14ac:dyDescent="0.25">
      <c r="K3" s="1" t="s">
        <v>17</v>
      </c>
      <c r="L3" s="1" t="str">
        <f>IF(B1="Coppermine","R15","-")</f>
        <v>-</v>
      </c>
      <c r="M3" s="1" t="str">
        <f>IF(B1="Coppermine","R22","-")</f>
        <v>-</v>
      </c>
      <c r="N3" s="1" t="str">
        <f>IF(B1="Coppermine","R14","-")</f>
        <v>-</v>
      </c>
      <c r="O3" s="1" t="str">
        <f>IF(B1="Katmai",  "R15", IF(OR(B1="Mendocino", B1="Covington"), "R6", "R13"))</f>
        <v>R13</v>
      </c>
    </row>
    <row r="4" spans="1:18" ht="18.75" x14ac:dyDescent="0.3">
      <c r="B4" s="17" t="s">
        <v>7</v>
      </c>
      <c r="C4" s="17"/>
      <c r="D4" s="17"/>
      <c r="E4" s="20" t="s">
        <v>6</v>
      </c>
      <c r="F4" s="20"/>
      <c r="G4" s="4"/>
      <c r="I4" s="11" t="s">
        <v>10</v>
      </c>
      <c r="J4" s="11" t="s">
        <v>0</v>
      </c>
      <c r="K4" s="11" t="s">
        <v>1</v>
      </c>
      <c r="L4" s="11" t="s">
        <v>2</v>
      </c>
      <c r="M4" s="11" t="s">
        <v>3</v>
      </c>
      <c r="N4" s="11" t="s">
        <v>4</v>
      </c>
      <c r="O4" s="11" t="s">
        <v>5</v>
      </c>
      <c r="R4" s="1"/>
    </row>
    <row r="5" spans="1:18" ht="18.75" x14ac:dyDescent="0.3">
      <c r="B5" s="1" t="str">
        <f>K3</f>
        <v>-</v>
      </c>
      <c r="C5" s="1" t="str">
        <f>L3</f>
        <v>-</v>
      </c>
      <c r="D5" s="1" t="str">
        <f>M3</f>
        <v>-</v>
      </c>
      <c r="E5" s="1" t="str">
        <f>N3</f>
        <v>-</v>
      </c>
      <c r="F5" s="1" t="str">
        <f>O3</f>
        <v>R13</v>
      </c>
      <c r="I5" s="3" t="str">
        <f>K5&amp;L5&amp;M5&amp;N5&amp;O5</f>
        <v>01111</v>
      </c>
      <c r="J5" s="4">
        <v>1.3</v>
      </c>
      <c r="K5" s="3">
        <v>0</v>
      </c>
      <c r="L5" s="3">
        <v>1</v>
      </c>
      <c r="M5" s="3">
        <v>1</v>
      </c>
      <c r="N5" s="3">
        <v>1</v>
      </c>
      <c r="O5" s="3">
        <v>1</v>
      </c>
    </row>
    <row r="6" spans="1:18" ht="18.75" x14ac:dyDescent="0.3">
      <c r="B6" s="6" t="str">
        <f>IF(VLOOKUP($E$4,$J$5:$O$36,2,FALSE)=1,"OPEN","SHORT")</f>
        <v>OPEN</v>
      </c>
      <c r="C6" s="6" t="str">
        <f>IF(VLOOKUP($E$4,$J$5:$O$36,3,FALSE)=1,"OPEN","SHORT")</f>
        <v>OPEN</v>
      </c>
      <c r="D6" s="6" t="str">
        <f>IF(VLOOKUP($E$4,$J$5:$O$36,4,FALSE)=1,"OPEN","SHORT")</f>
        <v>OPEN</v>
      </c>
      <c r="E6" s="6" t="str">
        <f>IF(VLOOKUP($E$4,$J$5:$O$36,5,FALSE)=1,"OPEN","SHORT")</f>
        <v>OPEN</v>
      </c>
      <c r="F6" s="6" t="str">
        <f>IF(VLOOKUP($E$4,$J$5:$O$36,6,FALSE)=1,"OPEN","SHORT")</f>
        <v>OPEN</v>
      </c>
      <c r="G6" s="1"/>
      <c r="I6" s="3" t="str">
        <f t="shared" ref="I6:I36" si="0">K6&amp;L6&amp;M6&amp;N6&amp;O6</f>
        <v>01110</v>
      </c>
      <c r="J6" s="4">
        <v>1.35</v>
      </c>
      <c r="K6" s="3">
        <v>0</v>
      </c>
      <c r="L6" s="3">
        <v>1</v>
      </c>
      <c r="M6" s="3">
        <v>1</v>
      </c>
      <c r="N6" s="3">
        <v>1</v>
      </c>
      <c r="O6" s="3">
        <v>0</v>
      </c>
    </row>
    <row r="7" spans="1:18" ht="18.75" x14ac:dyDescent="0.3">
      <c r="G7" s="3"/>
      <c r="I7" s="3" t="str">
        <f t="shared" si="0"/>
        <v>01101</v>
      </c>
      <c r="J7" s="4">
        <v>1.4</v>
      </c>
      <c r="K7" s="3">
        <v>0</v>
      </c>
      <c r="L7" s="3">
        <v>1</v>
      </c>
      <c r="M7" s="3">
        <v>1</v>
      </c>
      <c r="N7" s="3">
        <v>0</v>
      </c>
      <c r="O7" s="3">
        <v>1</v>
      </c>
    </row>
    <row r="8" spans="1:18" ht="18.75" x14ac:dyDescent="0.3">
      <c r="I8" s="3" t="str">
        <f t="shared" si="0"/>
        <v>01100</v>
      </c>
      <c r="J8" s="4">
        <v>1.45</v>
      </c>
      <c r="K8" s="3">
        <v>0</v>
      </c>
      <c r="L8" s="3">
        <v>1</v>
      </c>
      <c r="M8" s="3">
        <v>1</v>
      </c>
      <c r="N8" s="3">
        <v>0</v>
      </c>
      <c r="O8" s="3">
        <v>0</v>
      </c>
    </row>
    <row r="9" spans="1:18" ht="18.75" x14ac:dyDescent="0.3">
      <c r="B9" s="21" t="s">
        <v>8</v>
      </c>
      <c r="C9" s="21"/>
      <c r="D9" s="21"/>
      <c r="E9" s="21"/>
      <c r="F9" s="21"/>
      <c r="I9" s="3" t="str">
        <f t="shared" si="0"/>
        <v>01011</v>
      </c>
      <c r="J9" s="4">
        <v>1.5</v>
      </c>
      <c r="K9" s="3">
        <v>0</v>
      </c>
      <c r="L9" s="3">
        <v>1</v>
      </c>
      <c r="M9" s="3">
        <v>0</v>
      </c>
      <c r="N9" s="3">
        <v>1</v>
      </c>
      <c r="O9" s="3">
        <v>1</v>
      </c>
    </row>
    <row r="10" spans="1:18" ht="18.75" x14ac:dyDescent="0.3">
      <c r="B10" s="1" t="str">
        <f>K3</f>
        <v>-</v>
      </c>
      <c r="C10" s="1" t="str">
        <f>L3</f>
        <v>-</v>
      </c>
      <c r="D10" s="1" t="str">
        <f>M3</f>
        <v>-</v>
      </c>
      <c r="E10" s="1" t="str">
        <f>N3</f>
        <v>-</v>
      </c>
      <c r="F10" s="1" t="str">
        <f>O3</f>
        <v>R13</v>
      </c>
      <c r="I10" s="3" t="str">
        <f t="shared" si="0"/>
        <v>01010</v>
      </c>
      <c r="J10" s="4">
        <v>1.55</v>
      </c>
      <c r="K10" s="3">
        <v>0</v>
      </c>
      <c r="L10" s="3">
        <v>1</v>
      </c>
      <c r="M10" s="3">
        <v>0</v>
      </c>
      <c r="N10" s="3">
        <v>1</v>
      </c>
      <c r="O10" s="3">
        <v>0</v>
      </c>
    </row>
    <row r="11" spans="1:18" ht="18.75" x14ac:dyDescent="0.3">
      <c r="B11" s="7" t="s">
        <v>18</v>
      </c>
      <c r="C11" s="7" t="s">
        <v>18</v>
      </c>
      <c r="D11" s="7" t="s">
        <v>18</v>
      </c>
      <c r="E11" s="7" t="s">
        <v>18</v>
      </c>
      <c r="F11" s="7" t="s">
        <v>18</v>
      </c>
      <c r="G11" s="1"/>
      <c r="I11" s="3" t="str">
        <f t="shared" si="0"/>
        <v>01001</v>
      </c>
      <c r="J11" s="4">
        <v>1.6</v>
      </c>
      <c r="K11" s="3">
        <v>0</v>
      </c>
      <c r="L11" s="3">
        <v>1</v>
      </c>
      <c r="M11" s="3">
        <v>0</v>
      </c>
      <c r="N11" s="3">
        <v>0</v>
      </c>
      <c r="O11" s="3">
        <v>1</v>
      </c>
    </row>
    <row r="12" spans="1:18" ht="18.75" x14ac:dyDescent="0.3">
      <c r="B12" s="17" t="s">
        <v>9</v>
      </c>
      <c r="C12" s="17"/>
      <c r="D12" s="17"/>
      <c r="E12" s="18" t="str">
        <f>VLOOKUP(IF(B11="OPEN",1,0)&amp;IF(C11="OPEN",1,0)&amp;IF(D11="OPEN",1,0)&amp;IF(E11="OPEN",1,0)&amp;IF(F11="OPEN",1,0),I5:J36,2,FALSE)</f>
        <v>INHIBIT</v>
      </c>
      <c r="F12" s="18"/>
      <c r="G12" s="1"/>
      <c r="I12" s="3" t="str">
        <f t="shared" si="0"/>
        <v>01000</v>
      </c>
      <c r="J12" s="4">
        <v>1.65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</row>
    <row r="13" spans="1:18" ht="18.75" x14ac:dyDescent="0.3">
      <c r="G13" s="3"/>
      <c r="I13" s="3" t="str">
        <f t="shared" si="0"/>
        <v>00111</v>
      </c>
      <c r="J13" s="4">
        <v>1.7</v>
      </c>
      <c r="K13" s="3">
        <v>0</v>
      </c>
      <c r="L13" s="3">
        <v>0</v>
      </c>
      <c r="M13" s="3">
        <v>1</v>
      </c>
      <c r="N13" s="3">
        <v>1</v>
      </c>
      <c r="O13" s="3">
        <v>1</v>
      </c>
    </row>
    <row r="14" spans="1:18" ht="18.75" x14ac:dyDescent="0.3">
      <c r="I14" s="3" t="str">
        <f t="shared" si="0"/>
        <v>00110</v>
      </c>
      <c r="J14" s="4">
        <v>1.75</v>
      </c>
      <c r="K14" s="3">
        <v>0</v>
      </c>
      <c r="L14" s="3">
        <v>0</v>
      </c>
      <c r="M14" s="3">
        <v>1</v>
      </c>
      <c r="N14" s="3">
        <v>1</v>
      </c>
      <c r="O14" s="3">
        <v>0</v>
      </c>
    </row>
    <row r="15" spans="1:18" ht="18.75" x14ac:dyDescent="0.3">
      <c r="G15" s="2"/>
      <c r="I15" s="3" t="str">
        <f t="shared" si="0"/>
        <v>00101</v>
      </c>
      <c r="J15" s="4">
        <v>1.8</v>
      </c>
      <c r="K15" s="3">
        <v>0</v>
      </c>
      <c r="L15" s="3">
        <v>0</v>
      </c>
      <c r="M15" s="3">
        <v>1</v>
      </c>
      <c r="N15" s="3">
        <v>0</v>
      </c>
      <c r="O15" s="3">
        <v>1</v>
      </c>
    </row>
    <row r="16" spans="1:18" ht="18.75" x14ac:dyDescent="0.3">
      <c r="B16" s="10" t="s">
        <v>1</v>
      </c>
      <c r="C16" s="10" t="s">
        <v>2</v>
      </c>
      <c r="D16" s="10" t="s">
        <v>3</v>
      </c>
      <c r="E16" s="10" t="s">
        <v>4</v>
      </c>
      <c r="F16" s="10" t="s">
        <v>5</v>
      </c>
      <c r="I16" s="3" t="str">
        <f t="shared" si="0"/>
        <v>00100</v>
      </c>
      <c r="J16" s="4">
        <v>1.85</v>
      </c>
      <c r="K16" s="3">
        <v>0</v>
      </c>
      <c r="L16" s="3">
        <v>0</v>
      </c>
      <c r="M16" s="3">
        <v>1</v>
      </c>
      <c r="N16" s="3">
        <v>0</v>
      </c>
      <c r="O16" s="3">
        <v>0</v>
      </c>
    </row>
    <row r="17" spans="2:15" ht="18.75" x14ac:dyDescent="0.3">
      <c r="B17" s="8" t="str">
        <f>K3</f>
        <v>-</v>
      </c>
      <c r="C17" s="8" t="str">
        <f>L3</f>
        <v>-</v>
      </c>
      <c r="D17" s="8" t="str">
        <f>M3</f>
        <v>-</v>
      </c>
      <c r="E17" s="8" t="str">
        <f>N3</f>
        <v>-</v>
      </c>
      <c r="F17" s="8" t="str">
        <f>O3</f>
        <v>R13</v>
      </c>
      <c r="I17" s="3" t="str">
        <f t="shared" si="0"/>
        <v>00011</v>
      </c>
      <c r="J17" s="4">
        <v>1.9</v>
      </c>
      <c r="K17" s="3">
        <v>0</v>
      </c>
      <c r="L17" s="3">
        <v>0</v>
      </c>
      <c r="M17" s="3">
        <v>0</v>
      </c>
      <c r="N17" s="3">
        <v>1</v>
      </c>
      <c r="O17" s="3">
        <v>1</v>
      </c>
    </row>
    <row r="18" spans="2:15" ht="18.75" x14ac:dyDescent="0.3">
      <c r="B18" s="9" t="s">
        <v>11</v>
      </c>
      <c r="C18" s="9" t="s">
        <v>15</v>
      </c>
      <c r="D18" s="9" t="s">
        <v>14</v>
      </c>
      <c r="E18" s="9" t="s">
        <v>13</v>
      </c>
      <c r="F18" s="9" t="s">
        <v>12</v>
      </c>
      <c r="I18" s="3" t="str">
        <f t="shared" si="0"/>
        <v>00010</v>
      </c>
      <c r="J18" s="4">
        <v>1.95</v>
      </c>
      <c r="K18" s="3">
        <v>0</v>
      </c>
      <c r="L18" s="3">
        <v>0</v>
      </c>
      <c r="M18" s="3">
        <v>0</v>
      </c>
      <c r="N18" s="3">
        <v>1</v>
      </c>
      <c r="O18" s="3">
        <v>0</v>
      </c>
    </row>
    <row r="19" spans="2:15" ht="18.75" x14ac:dyDescent="0.3">
      <c r="I19" s="3" t="str">
        <f t="shared" si="0"/>
        <v>00001</v>
      </c>
      <c r="J19" s="4">
        <v>2</v>
      </c>
      <c r="K19" s="3">
        <v>0</v>
      </c>
      <c r="L19" s="3">
        <v>0</v>
      </c>
      <c r="M19" s="3">
        <v>0</v>
      </c>
      <c r="N19" s="3">
        <v>0</v>
      </c>
      <c r="O19" s="3">
        <v>1</v>
      </c>
    </row>
    <row r="20" spans="2:15" ht="18.75" x14ac:dyDescent="0.3">
      <c r="I20" s="3" t="str">
        <f t="shared" si="0"/>
        <v>00000</v>
      </c>
      <c r="J20" s="4">
        <v>2.0499999999999998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</row>
    <row r="21" spans="2:15" ht="18.75" x14ac:dyDescent="0.3">
      <c r="I21" s="3" t="str">
        <f t="shared" si="0"/>
        <v>11111</v>
      </c>
      <c r="J21" s="3" t="s">
        <v>6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</row>
    <row r="22" spans="2:15" ht="18.75" x14ac:dyDescent="0.3">
      <c r="I22" s="3" t="str">
        <f t="shared" si="0"/>
        <v>11110</v>
      </c>
      <c r="J22" s="5">
        <v>2.1</v>
      </c>
      <c r="K22" s="3">
        <v>1</v>
      </c>
      <c r="L22" s="3">
        <v>1</v>
      </c>
      <c r="M22" s="3">
        <v>1</v>
      </c>
      <c r="N22" s="3">
        <v>1</v>
      </c>
      <c r="O22" s="3">
        <v>0</v>
      </c>
    </row>
    <row r="23" spans="2:15" ht="18.75" x14ac:dyDescent="0.3">
      <c r="I23" s="3" t="str">
        <f t="shared" si="0"/>
        <v>11101</v>
      </c>
      <c r="J23" s="5">
        <v>2.2000000000000002</v>
      </c>
      <c r="K23" s="3">
        <v>1</v>
      </c>
      <c r="L23" s="3">
        <v>1</v>
      </c>
      <c r="M23" s="3">
        <v>1</v>
      </c>
      <c r="N23" s="3">
        <v>0</v>
      </c>
      <c r="O23" s="3">
        <v>1</v>
      </c>
    </row>
    <row r="24" spans="2:15" ht="18.75" x14ac:dyDescent="0.3">
      <c r="I24" s="3" t="str">
        <f t="shared" si="0"/>
        <v>11100</v>
      </c>
      <c r="J24" s="5">
        <v>2.2999999999999998</v>
      </c>
      <c r="K24" s="3">
        <v>1</v>
      </c>
      <c r="L24" s="3">
        <v>1</v>
      </c>
      <c r="M24" s="3">
        <v>1</v>
      </c>
      <c r="N24" s="3">
        <v>0</v>
      </c>
      <c r="O24" s="3">
        <v>0</v>
      </c>
    </row>
    <row r="25" spans="2:15" ht="18.75" x14ac:dyDescent="0.3">
      <c r="I25" s="3" t="str">
        <f t="shared" si="0"/>
        <v>11011</v>
      </c>
      <c r="J25" s="5">
        <v>2.4</v>
      </c>
      <c r="K25" s="3">
        <v>1</v>
      </c>
      <c r="L25" s="3">
        <v>1</v>
      </c>
      <c r="M25" s="3">
        <v>0</v>
      </c>
      <c r="N25" s="3">
        <v>1</v>
      </c>
      <c r="O25" s="3">
        <v>1</v>
      </c>
    </row>
    <row r="26" spans="2:15" ht="18.75" x14ac:dyDescent="0.3">
      <c r="I26" s="3" t="str">
        <f t="shared" si="0"/>
        <v>11010</v>
      </c>
      <c r="J26" s="5">
        <v>2.5</v>
      </c>
      <c r="K26" s="3">
        <v>1</v>
      </c>
      <c r="L26" s="3">
        <v>1</v>
      </c>
      <c r="M26" s="3">
        <v>0</v>
      </c>
      <c r="N26" s="3">
        <v>1</v>
      </c>
      <c r="O26" s="3">
        <v>0</v>
      </c>
    </row>
    <row r="27" spans="2:15" ht="18.75" x14ac:dyDescent="0.3">
      <c r="I27" s="3" t="str">
        <f t="shared" si="0"/>
        <v>11001</v>
      </c>
      <c r="J27" s="5">
        <v>2.6</v>
      </c>
      <c r="K27" s="3">
        <v>1</v>
      </c>
      <c r="L27" s="3">
        <v>1</v>
      </c>
      <c r="M27" s="3">
        <v>0</v>
      </c>
      <c r="N27" s="3">
        <v>0</v>
      </c>
      <c r="O27" s="3">
        <v>1</v>
      </c>
    </row>
    <row r="28" spans="2:15" ht="18.75" x14ac:dyDescent="0.3">
      <c r="I28" s="3" t="str">
        <f t="shared" si="0"/>
        <v>11000</v>
      </c>
      <c r="J28" s="5">
        <v>2.7</v>
      </c>
      <c r="K28" s="3">
        <v>1</v>
      </c>
      <c r="L28" s="3">
        <v>1</v>
      </c>
      <c r="M28" s="3">
        <v>0</v>
      </c>
      <c r="N28" s="3">
        <v>0</v>
      </c>
      <c r="O28" s="3">
        <v>0</v>
      </c>
    </row>
    <row r="29" spans="2:15" ht="18.75" x14ac:dyDescent="0.3">
      <c r="I29" s="3" t="str">
        <f t="shared" si="0"/>
        <v>10111</v>
      </c>
      <c r="J29" s="5">
        <v>2.8</v>
      </c>
      <c r="K29" s="3">
        <v>1</v>
      </c>
      <c r="L29" s="3">
        <v>0</v>
      </c>
      <c r="M29" s="3">
        <v>1</v>
      </c>
      <c r="N29" s="3">
        <v>1</v>
      </c>
      <c r="O29" s="3">
        <v>1</v>
      </c>
    </row>
    <row r="30" spans="2:15" ht="18.75" x14ac:dyDescent="0.3">
      <c r="I30" s="3" t="str">
        <f t="shared" si="0"/>
        <v>10110</v>
      </c>
      <c r="J30" s="5">
        <v>2.9</v>
      </c>
      <c r="K30" s="3">
        <v>1</v>
      </c>
      <c r="L30" s="3">
        <v>0</v>
      </c>
      <c r="M30" s="3">
        <v>1</v>
      </c>
      <c r="N30" s="3">
        <v>1</v>
      </c>
      <c r="O30" s="3">
        <v>0</v>
      </c>
    </row>
    <row r="31" spans="2:15" ht="18.75" x14ac:dyDescent="0.3">
      <c r="I31" s="3" t="str">
        <f t="shared" si="0"/>
        <v>10101</v>
      </c>
      <c r="J31" s="5">
        <v>3</v>
      </c>
      <c r="K31" s="3">
        <v>1</v>
      </c>
      <c r="L31" s="3">
        <v>0</v>
      </c>
      <c r="M31" s="3">
        <v>1</v>
      </c>
      <c r="N31" s="3">
        <v>0</v>
      </c>
      <c r="O31" s="3">
        <v>1</v>
      </c>
    </row>
    <row r="32" spans="2:15" ht="18.75" x14ac:dyDescent="0.3">
      <c r="I32" s="3" t="str">
        <f t="shared" si="0"/>
        <v>10100</v>
      </c>
      <c r="J32" s="5">
        <v>3.1</v>
      </c>
      <c r="K32" s="3">
        <v>1</v>
      </c>
      <c r="L32" s="3">
        <v>0</v>
      </c>
      <c r="M32" s="3">
        <v>1</v>
      </c>
      <c r="N32" s="3">
        <v>0</v>
      </c>
      <c r="O32" s="3">
        <v>0</v>
      </c>
    </row>
    <row r="33" spans="9:15" ht="18.75" x14ac:dyDescent="0.3">
      <c r="I33" s="3" t="str">
        <f t="shared" si="0"/>
        <v>10011</v>
      </c>
      <c r="J33" s="5">
        <v>3.2</v>
      </c>
      <c r="K33" s="3">
        <v>1</v>
      </c>
      <c r="L33" s="3">
        <v>0</v>
      </c>
      <c r="M33" s="3">
        <v>0</v>
      </c>
      <c r="N33" s="3">
        <v>1</v>
      </c>
      <c r="O33" s="3">
        <v>1</v>
      </c>
    </row>
    <row r="34" spans="9:15" ht="18.75" x14ac:dyDescent="0.3">
      <c r="I34" s="3" t="str">
        <f t="shared" si="0"/>
        <v>10010</v>
      </c>
      <c r="J34" s="5">
        <v>3.3</v>
      </c>
      <c r="K34" s="3">
        <v>1</v>
      </c>
      <c r="L34" s="3">
        <v>0</v>
      </c>
      <c r="M34" s="3">
        <v>0</v>
      </c>
      <c r="N34" s="3">
        <v>1</v>
      </c>
      <c r="O34" s="3">
        <v>0</v>
      </c>
    </row>
    <row r="35" spans="9:15" ht="18.75" x14ac:dyDescent="0.3">
      <c r="I35" s="3" t="str">
        <f t="shared" si="0"/>
        <v>10001</v>
      </c>
      <c r="J35" s="5">
        <v>3.4</v>
      </c>
      <c r="K35" s="3">
        <v>1</v>
      </c>
      <c r="L35" s="3">
        <v>0</v>
      </c>
      <c r="M35" s="3">
        <v>0</v>
      </c>
      <c r="N35" s="3">
        <v>0</v>
      </c>
      <c r="O35" s="3">
        <v>1</v>
      </c>
    </row>
    <row r="36" spans="9:15" ht="18.75" x14ac:dyDescent="0.3">
      <c r="I36" s="3" t="str">
        <f t="shared" si="0"/>
        <v>10000</v>
      </c>
      <c r="J36" s="5">
        <v>3.5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</row>
  </sheetData>
  <mergeCells count="6">
    <mergeCell ref="B12:D12"/>
    <mergeCell ref="E12:F12"/>
    <mergeCell ref="B1:F1"/>
    <mergeCell ref="B4:D4"/>
    <mergeCell ref="E4:F4"/>
    <mergeCell ref="B9:F9"/>
  </mergeCells>
  <dataValidations count="4">
    <dataValidation type="list" allowBlank="1" showInputMessage="1" showErrorMessage="1" sqref="E4" xr:uid="{30D0D377-9402-4BDB-917D-2221F35C849C}">
      <formula1>$J$5:$J$36</formula1>
    </dataValidation>
    <dataValidation type="list" allowBlank="1" showInputMessage="1" showErrorMessage="1" sqref="G13" xr:uid="{2A8C61B1-10B6-4DD2-ABF8-F62789CBC64F}">
      <formula1>"RESISTOR,OPEN"</formula1>
    </dataValidation>
    <dataValidation type="list" allowBlank="1" showInputMessage="1" showErrorMessage="1" sqref="B11 C11 D11 E11 F11" xr:uid="{F76EEF81-A30D-47A1-AACB-4874F4A75E4D}">
      <formula1>"SHORT,OPEN"</formula1>
    </dataValidation>
    <dataValidation type="list" allowBlank="1" showInputMessage="1" showErrorMessage="1" sqref="B1:F1" xr:uid="{EDE6AE38-33FA-4749-9492-AF10F11DBE03}">
      <formula1>"Klamath,Deschutes,Katmai,Coppermine,Mendocino,Covington"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4E239-F868-48C0-B172-BEF0F082675F}">
  <dimension ref="B2:C32"/>
  <sheetViews>
    <sheetView workbookViewId="0"/>
  </sheetViews>
  <sheetFormatPr defaultRowHeight="15" x14ac:dyDescent="0.25"/>
  <cols>
    <col min="2" max="2" width="12.5703125" customWidth="1"/>
    <col min="3" max="3" width="26.28515625" customWidth="1"/>
    <col min="21" max="21" width="5.85546875" bestFit="1" customWidth="1"/>
    <col min="22" max="22" width="11" bestFit="1" customWidth="1"/>
  </cols>
  <sheetData>
    <row r="2" spans="2:3" ht="18.75" x14ac:dyDescent="0.3">
      <c r="B2" s="13" t="s">
        <v>41</v>
      </c>
      <c r="C2" s="16" t="s">
        <v>57</v>
      </c>
    </row>
    <row r="3" spans="2:3" ht="18.75" x14ac:dyDescent="0.3">
      <c r="B3" t="s">
        <v>40</v>
      </c>
      <c r="C3" s="6" t="str">
        <f>VLOOKUP(LEFT(C2,1),B11:C32,2,FALSE)</f>
        <v>Costa Rica</v>
      </c>
    </row>
    <row r="4" spans="2:3" ht="18.75" x14ac:dyDescent="0.3">
      <c r="B4" t="s">
        <v>42</v>
      </c>
      <c r="C4" s="6" t="str">
        <f>IF(LEN(C2)&gt;=2,"199"&amp;MID(C2,2,1),"")</f>
        <v>1998</v>
      </c>
    </row>
    <row r="5" spans="2:3" ht="18.75" x14ac:dyDescent="0.3">
      <c r="B5" t="s">
        <v>43</v>
      </c>
      <c r="C5" s="6" t="str">
        <f>MID(C2,3,2)</f>
        <v>43</v>
      </c>
    </row>
    <row r="6" spans="2:3" ht="18.75" x14ac:dyDescent="0.3">
      <c r="B6" t="s">
        <v>44</v>
      </c>
      <c r="C6" s="6" t="str">
        <f>MID(C2,5,4)</f>
        <v>0616</v>
      </c>
    </row>
    <row r="7" spans="2:3" ht="18.75" x14ac:dyDescent="0.3">
      <c r="B7" t="s">
        <v>45</v>
      </c>
      <c r="C7" s="6" t="str">
        <f>IF(LEN(C2)=13,RIGHT(C2,4),"")</f>
        <v/>
      </c>
    </row>
    <row r="10" spans="2:3" x14ac:dyDescent="0.25">
      <c r="B10" s="12" t="s">
        <v>39</v>
      </c>
      <c r="C10" s="12" t="s">
        <v>40</v>
      </c>
    </row>
    <row r="11" spans="2:3" x14ac:dyDescent="0.25">
      <c r="B11" s="15" t="s">
        <v>46</v>
      </c>
      <c r="C11" t="s">
        <v>19</v>
      </c>
    </row>
    <row r="12" spans="2:3" x14ac:dyDescent="0.25">
      <c r="B12" s="15" t="s">
        <v>47</v>
      </c>
      <c r="C12" t="s">
        <v>20</v>
      </c>
    </row>
    <row r="13" spans="2:3" x14ac:dyDescent="0.25">
      <c r="B13" s="15" t="s">
        <v>48</v>
      </c>
      <c r="C13" t="s">
        <v>21</v>
      </c>
    </row>
    <row r="14" spans="2:3" x14ac:dyDescent="0.25">
      <c r="B14" s="15" t="s">
        <v>49</v>
      </c>
      <c r="C14" t="s">
        <v>19</v>
      </c>
    </row>
    <row r="15" spans="2:3" x14ac:dyDescent="0.25">
      <c r="B15" s="15" t="s">
        <v>50</v>
      </c>
      <c r="C15" t="s">
        <v>21</v>
      </c>
    </row>
    <row r="16" spans="2:3" x14ac:dyDescent="0.25">
      <c r="B16" s="15" t="s">
        <v>51</v>
      </c>
      <c r="C16" t="s">
        <v>22</v>
      </c>
    </row>
    <row r="17" spans="2:3" x14ac:dyDescent="0.25">
      <c r="B17" s="15" t="s">
        <v>52</v>
      </c>
      <c r="C17" t="s">
        <v>21</v>
      </c>
    </row>
    <row r="18" spans="2:3" x14ac:dyDescent="0.25">
      <c r="B18" s="15" t="s">
        <v>53</v>
      </c>
      <c r="C18" t="s">
        <v>20</v>
      </c>
    </row>
    <row r="19" spans="2:3" x14ac:dyDescent="0.25">
      <c r="B19" s="15" t="s">
        <v>54</v>
      </c>
      <c r="C19" t="s">
        <v>23</v>
      </c>
    </row>
    <row r="20" spans="2:3" x14ac:dyDescent="0.25">
      <c r="B20" s="15" t="s">
        <v>55</v>
      </c>
      <c r="C20" t="s">
        <v>24</v>
      </c>
    </row>
    <row r="21" spans="2:3" x14ac:dyDescent="0.25">
      <c r="B21" s="14" t="s">
        <v>25</v>
      </c>
      <c r="C21" t="s">
        <v>24</v>
      </c>
    </row>
    <row r="22" spans="2:3" x14ac:dyDescent="0.25">
      <c r="B22" s="14" t="s">
        <v>26</v>
      </c>
      <c r="C22" t="s">
        <v>21</v>
      </c>
    </row>
    <row r="23" spans="2:3" x14ac:dyDescent="0.25">
      <c r="B23" s="14" t="s">
        <v>27</v>
      </c>
      <c r="C23" t="s">
        <v>20</v>
      </c>
    </row>
    <row r="24" spans="2:3" x14ac:dyDescent="0.25">
      <c r="B24" s="14" t="s">
        <v>28</v>
      </c>
      <c r="C24" t="s">
        <v>29</v>
      </c>
    </row>
    <row r="25" spans="2:3" x14ac:dyDescent="0.25">
      <c r="B25" s="14" t="s">
        <v>30</v>
      </c>
      <c r="C25" t="s">
        <v>24</v>
      </c>
    </row>
    <row r="26" spans="2:3" x14ac:dyDescent="0.25">
      <c r="B26" s="14" t="s">
        <v>31</v>
      </c>
      <c r="C26" t="s">
        <v>32</v>
      </c>
    </row>
    <row r="27" spans="2:3" x14ac:dyDescent="0.25">
      <c r="B27" s="14" t="s">
        <v>33</v>
      </c>
      <c r="C27" t="s">
        <v>24</v>
      </c>
    </row>
    <row r="28" spans="2:3" x14ac:dyDescent="0.25">
      <c r="B28" s="14" t="s">
        <v>34</v>
      </c>
      <c r="C28" t="s">
        <v>24</v>
      </c>
    </row>
    <row r="29" spans="2:3" x14ac:dyDescent="0.25">
      <c r="B29" s="14" t="s">
        <v>35</v>
      </c>
      <c r="C29" t="s">
        <v>20</v>
      </c>
    </row>
    <row r="30" spans="2:3" x14ac:dyDescent="0.25">
      <c r="B30" s="14" t="s">
        <v>36</v>
      </c>
      <c r="C30" t="s">
        <v>23</v>
      </c>
    </row>
    <row r="31" spans="2:3" x14ac:dyDescent="0.25">
      <c r="B31" s="14" t="s">
        <v>37</v>
      </c>
      <c r="C31" t="s">
        <v>20</v>
      </c>
    </row>
    <row r="32" spans="2:3" x14ac:dyDescent="0.25">
      <c r="B32" s="14" t="s">
        <v>38</v>
      </c>
      <c r="C3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HIP6019BCB</vt:lpstr>
      <vt:lpstr>FPO Decoder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Fuchs</dc:creator>
  <cp:lastModifiedBy>Alexander Fuchs</cp:lastModifiedBy>
  <dcterms:created xsi:type="dcterms:W3CDTF">2024-06-01T12:12:42Z</dcterms:created>
  <dcterms:modified xsi:type="dcterms:W3CDTF">2024-06-15T16:44:48Z</dcterms:modified>
</cp:coreProperties>
</file>